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ltg-my.sharepoint.com/personal/paul_agltg_com/Documents/"/>
    </mc:Choice>
  </mc:AlternateContent>
  <xr:revisionPtr revIDLastSave="217" documentId="8_{2F179BC1-4D32-43E8-AF77-29C311D62271}" xr6:coauthVersionLast="47" xr6:coauthVersionMax="47" xr10:uidLastSave="{729A68D5-D4FF-440E-9048-4E2ECB815DC8}"/>
  <bookViews>
    <workbookView xWindow="-120" yWindow="-120" windowWidth="29040" windowHeight="15720" activeTab="1" xr2:uid="{1CBC8D5A-B1DF-47D8-A909-B83573738F3F}"/>
  </bookViews>
  <sheets>
    <sheet name="Assumptions Page" sheetId="1" r:id="rId1"/>
    <sheet name="Profor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13" i="2"/>
  <c r="C14" i="2"/>
  <c r="C16" i="2"/>
  <c r="C17" i="2"/>
  <c r="C18" i="2"/>
  <c r="C19" i="2"/>
  <c r="C10" i="2"/>
  <c r="A11" i="2"/>
  <c r="A12" i="2"/>
  <c r="A13" i="2"/>
  <c r="A14" i="2"/>
  <c r="A15" i="2"/>
  <c r="A16" i="2"/>
  <c r="A17" i="2"/>
  <c r="A18" i="2"/>
  <c r="A19" i="2"/>
  <c r="A10" i="2"/>
  <c r="G4" i="1"/>
  <c r="C11" i="2" s="1"/>
  <c r="G3" i="1"/>
  <c r="G9" i="1"/>
  <c r="G10" i="1"/>
  <c r="G7" i="1"/>
  <c r="B24" i="2" l="1"/>
  <c r="B22" i="2"/>
  <c r="B23" i="2"/>
  <c r="D25" i="2"/>
  <c r="B4" i="2" s="1"/>
  <c r="B3" i="2"/>
  <c r="G8" i="1" l="1"/>
  <c r="C15" i="2" s="1"/>
  <c r="G5" i="1"/>
  <c r="C12" i="2" s="1"/>
  <c r="B26" i="2"/>
  <c r="B29" i="2" s="1"/>
  <c r="D26" i="2"/>
  <c r="C20" i="2" l="1"/>
  <c r="B5" i="2" s="1"/>
  <c r="B6" i="2" s="1"/>
  <c r="C26" i="2" l="1"/>
  <c r="B30" i="2" s="1"/>
  <c r="B32" i="2" s="1"/>
</calcChain>
</file>

<file path=xl/sharedStrings.xml><?xml version="1.0" encoding="utf-8"?>
<sst xmlns="http://schemas.openxmlformats.org/spreadsheetml/2006/main" count="91" uniqueCount="86">
  <si>
    <t>Sponsors Revenue</t>
  </si>
  <si>
    <t>Vendor Revenue</t>
  </si>
  <si>
    <t>Registration Cost Attendee</t>
  </si>
  <si>
    <t>Registration Cost "other"</t>
  </si>
  <si>
    <t>Deposit One</t>
  </si>
  <si>
    <t>Commitment</t>
  </si>
  <si>
    <t>Estimated Attendees</t>
  </si>
  <si>
    <t>Room Rate</t>
  </si>
  <si>
    <t>Room Nights</t>
  </si>
  <si>
    <t>Estimated Attendees Other</t>
  </si>
  <si>
    <t>Revenue From:</t>
  </si>
  <si>
    <t>Room Revenue Credit</t>
  </si>
  <si>
    <t>Revenue</t>
  </si>
  <si>
    <t>Debit</t>
  </si>
  <si>
    <t>Registration Revenue</t>
  </si>
  <si>
    <t>Credit for Resort Charges</t>
  </si>
  <si>
    <t>Food &amp; Drink Total</t>
  </si>
  <si>
    <t>Income</t>
  </si>
  <si>
    <t>Room Credit</t>
  </si>
  <si>
    <t>Food Spend</t>
  </si>
  <si>
    <t>Food Expenses</t>
  </si>
  <si>
    <t>Due to Resort</t>
  </si>
  <si>
    <t>Net Profit</t>
  </si>
  <si>
    <t>Gross Due After Rooms &amp; Food:</t>
  </si>
  <si>
    <t>Full Price at $450</t>
  </si>
  <si>
    <t>Input Cells - Type in these cells only</t>
  </si>
  <si>
    <t>Break Package - Per Head</t>
  </si>
  <si>
    <t>Package</t>
  </si>
  <si>
    <t>When</t>
  </si>
  <si>
    <t>Soda &amp; Water</t>
  </si>
  <si>
    <t>1st Morning</t>
  </si>
  <si>
    <t>Number Budgeted</t>
  </si>
  <si>
    <t>Roslyn</t>
  </si>
  <si>
    <t>Cascade Crunch Pop Corn Bar (V)</t>
  </si>
  <si>
    <t>Meetings Monday</t>
  </si>
  <si>
    <t>Full Beverage Service</t>
  </si>
  <si>
    <t>Entire Meeting Day</t>
  </si>
  <si>
    <t xml:space="preserve">Cascade Market </t>
  </si>
  <si>
    <t>Tuesday Lunch</t>
  </si>
  <si>
    <t>Dinner Night 2</t>
  </si>
  <si>
    <t>Monday's Meetings</t>
  </si>
  <si>
    <t>1st Night Dinner</t>
  </si>
  <si>
    <t>2nd Night Dinner</t>
  </si>
  <si>
    <t>Note</t>
  </si>
  <si>
    <t>No Host / Cash Bar unless someone sponsors it</t>
  </si>
  <si>
    <t>Budget</t>
  </si>
  <si>
    <t>Beverage Service -  Per Head</t>
  </si>
  <si>
    <t>Soda &amp; Water - ala cart</t>
  </si>
  <si>
    <t>Plated Meal 2nd Night</t>
  </si>
  <si>
    <t>Casual Meal 1st Night</t>
  </si>
  <si>
    <t>The $100 is budgeted as the most expensive choice.  The other two are $90 &amp; $85.</t>
  </si>
  <si>
    <t>Bar &amp; Bartender Night 1 (3 hours)</t>
  </si>
  <si>
    <t>Bar &amp; Bartender Night 2 (3 Hours)</t>
  </si>
  <si>
    <t>Bottles of wine at the table - 2 Red &amp; 1 White per table</t>
  </si>
  <si>
    <t>Snacks for the ID and WA meetings (need to inquire if this can have a VGN option)</t>
  </si>
  <si>
    <t>Vegan</t>
  </si>
  <si>
    <t>VGN</t>
  </si>
  <si>
    <t>V</t>
  </si>
  <si>
    <t>GF</t>
  </si>
  <si>
    <t>Dairy Free</t>
  </si>
  <si>
    <t>DF</t>
  </si>
  <si>
    <r>
      <t>Plated:  Salmon, Pork Chop or (</t>
    </r>
    <r>
      <rPr>
        <b/>
        <i/>
        <sz val="11"/>
        <color theme="1"/>
        <rFont val="Aptos Narrow"/>
        <family val="2"/>
        <scheme val="minor"/>
      </rPr>
      <t>VGN)</t>
    </r>
    <r>
      <rPr>
        <sz val="11"/>
        <color theme="1"/>
        <rFont val="Aptos Narrow"/>
        <family val="2"/>
        <scheme val="minor"/>
      </rPr>
      <t xml:space="preserve"> Mushroom &amp; Barly Bowl</t>
    </r>
  </si>
  <si>
    <t>Cascade Kickstart</t>
  </si>
  <si>
    <t>Choose: Breakfast Croissant &amp; Vegan Wrap</t>
  </si>
  <si>
    <t>Coffee, Tea, Water &amp; Soda for the day</t>
  </si>
  <si>
    <t>Soda and water during meetings for both ID and WA</t>
  </si>
  <si>
    <t>Buffet</t>
  </si>
  <si>
    <t>Bar and Bartender</t>
  </si>
  <si>
    <t>Night One Meal - Casual - Per Head</t>
  </si>
  <si>
    <t>Night Two Meal - Plated - Per Head</t>
  </si>
  <si>
    <t>Breakfast With Vendors- Per Head</t>
  </si>
  <si>
    <t>Lunch With Vendors- Per Head</t>
  </si>
  <si>
    <t>Wine at Table - Plated Dinner</t>
  </si>
  <si>
    <t>Dlille Metier Sauvignon Blanc &amp; Delille D2 Red</t>
  </si>
  <si>
    <t>Discounted at $175</t>
  </si>
  <si>
    <t>Estimated Total Attendees</t>
  </si>
  <si>
    <t>Deposit Two</t>
  </si>
  <si>
    <t>Vegetarian (Not Vegan)</t>
  </si>
  <si>
    <t>Gluten Free</t>
  </si>
  <si>
    <t>Commitment to Resort</t>
  </si>
  <si>
    <t>Based on this budget we are $13,648 above our commitment</t>
  </si>
  <si>
    <t xml:space="preserve">No Host / Cash Bar unless someone sponsors it </t>
  </si>
  <si>
    <t>Add an hour is +$125</t>
  </si>
  <si>
    <t>Revised to 2024#</t>
  </si>
  <si>
    <t>Based on 2024#</t>
  </si>
  <si>
    <t>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</si>
</sst>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0" fillId="0" borderId="1" xfId="0" applyNumberFormat="1" applyBorder="1"/>
    <xf numFmtId="0" fontId="0" fillId="0" borderId="3" xfId="0" applyBorder="1" applyAlignment="1">
      <alignment horizontal="right"/>
    </xf>
    <xf numFmtId="44" fontId="0" fillId="0" borderId="3" xfId="1" applyFont="1" applyBorder="1"/>
    <xf numFmtId="44" fontId="0" fillId="0" borderId="2" xfId="1" applyFont="1" applyBorder="1"/>
    <xf numFmtId="0" fontId="0" fillId="0" borderId="0" xfId="0" applyAlignment="1">
      <alignment horizontal="right"/>
    </xf>
    <xf numFmtId="0" fontId="0" fillId="0" borderId="4" xfId="0" applyBorder="1"/>
    <xf numFmtId="44" fontId="0" fillId="0" borderId="4" xfId="0" applyNumberFormat="1" applyBorder="1"/>
    <xf numFmtId="44" fontId="0" fillId="2" borderId="1" xfId="1" applyFont="1" applyFill="1" applyBorder="1"/>
    <xf numFmtId="37" fontId="0" fillId="2" borderId="1" xfId="1" applyNumberFormat="1" applyFont="1" applyFill="1" applyBorder="1"/>
    <xf numFmtId="0" fontId="0" fillId="2" borderId="0" xfId="0" applyFill="1"/>
    <xf numFmtId="0" fontId="2" fillId="0" borderId="0" xfId="0" applyFont="1"/>
    <xf numFmtId="37" fontId="0" fillId="2" borderId="2" xfId="1" applyNumberFormat="1" applyFont="1" applyFill="1" applyBorder="1"/>
    <xf numFmtId="37" fontId="0" fillId="3" borderId="3" xfId="1" applyNumberFormat="1" applyFont="1" applyFill="1" applyBorder="1"/>
    <xf numFmtId="44" fontId="0" fillId="0" borderId="5" xfId="1" applyFont="1" applyBorder="1"/>
    <xf numFmtId="37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1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84DE-4A2E-4A11-9E2C-8480B5F8B8CC}">
  <dimension ref="A2:H32"/>
  <sheetViews>
    <sheetView workbookViewId="0">
      <selection activeCell="B25" sqref="B25"/>
    </sheetView>
  </sheetViews>
  <sheetFormatPr defaultRowHeight="15" x14ac:dyDescent="0.25"/>
  <cols>
    <col min="1" max="1" width="32.5703125" bestFit="1" customWidth="1"/>
    <col min="2" max="2" width="16.28515625" bestFit="1" customWidth="1"/>
    <col min="3" max="3" width="22.7109375" bestFit="1" customWidth="1"/>
    <col min="5" max="5" width="64.5703125" bestFit="1" customWidth="1"/>
    <col min="6" max="6" width="20.42578125" bestFit="1" customWidth="1"/>
    <col min="7" max="7" width="16.85546875" bestFit="1" customWidth="1"/>
    <col min="8" max="8" width="72.140625" bestFit="1" customWidth="1"/>
  </cols>
  <sheetData>
    <row r="2" spans="1:8" x14ac:dyDescent="0.25">
      <c r="B2" s="19" t="s">
        <v>45</v>
      </c>
      <c r="E2" t="s">
        <v>27</v>
      </c>
      <c r="F2" t="s">
        <v>28</v>
      </c>
      <c r="G2" t="s">
        <v>31</v>
      </c>
      <c r="H2" t="s">
        <v>43</v>
      </c>
    </row>
    <row r="3" spans="1:8" x14ac:dyDescent="0.25">
      <c r="A3" s="1" t="s">
        <v>68</v>
      </c>
      <c r="B3" s="11">
        <v>95</v>
      </c>
      <c r="C3" s="14"/>
      <c r="E3" s="1" t="s">
        <v>32</v>
      </c>
      <c r="F3" s="1" t="s">
        <v>49</v>
      </c>
      <c r="G3" s="18">
        <f>B20</f>
        <v>164</v>
      </c>
      <c r="H3" s="1" t="s">
        <v>66</v>
      </c>
    </row>
    <row r="4" spans="1:8" x14ac:dyDescent="0.25">
      <c r="A4" s="1" t="s">
        <v>69</v>
      </c>
      <c r="B4" s="11">
        <v>100</v>
      </c>
      <c r="C4" s="14"/>
      <c r="E4" s="1" t="s">
        <v>61</v>
      </c>
      <c r="F4" s="1" t="s">
        <v>48</v>
      </c>
      <c r="G4" s="18">
        <f>B20</f>
        <v>164</v>
      </c>
      <c r="H4" s="1" t="s">
        <v>50</v>
      </c>
    </row>
    <row r="5" spans="1:8" x14ac:dyDescent="0.25">
      <c r="A5" s="1" t="s">
        <v>70</v>
      </c>
      <c r="B5" s="11">
        <v>55</v>
      </c>
      <c r="C5" s="14"/>
      <c r="E5" s="1" t="s">
        <v>62</v>
      </c>
      <c r="F5" s="1" t="s">
        <v>30</v>
      </c>
      <c r="G5" s="18">
        <f>B20</f>
        <v>164</v>
      </c>
      <c r="H5" s="1" t="s">
        <v>63</v>
      </c>
    </row>
    <row r="6" spans="1:8" x14ac:dyDescent="0.25">
      <c r="A6" s="1" t="s">
        <v>46</v>
      </c>
      <c r="B6" s="11">
        <v>65</v>
      </c>
      <c r="C6" s="14"/>
      <c r="E6" s="1" t="s">
        <v>35</v>
      </c>
      <c r="F6" s="1" t="s">
        <v>36</v>
      </c>
      <c r="G6" s="18">
        <f>B20</f>
        <v>164</v>
      </c>
      <c r="H6" s="1" t="s">
        <v>64</v>
      </c>
    </row>
    <row r="7" spans="1:8" x14ac:dyDescent="0.25">
      <c r="A7" s="1" t="s">
        <v>47</v>
      </c>
      <c r="B7" s="11">
        <v>8</v>
      </c>
      <c r="C7" s="14"/>
      <c r="E7" s="1" t="s">
        <v>29</v>
      </c>
      <c r="F7" s="1" t="s">
        <v>34</v>
      </c>
      <c r="G7" s="18">
        <f>B18</f>
        <v>108</v>
      </c>
      <c r="H7" s="1" t="s">
        <v>65</v>
      </c>
    </row>
    <row r="8" spans="1:8" x14ac:dyDescent="0.25">
      <c r="A8" s="1" t="s">
        <v>71</v>
      </c>
      <c r="B8" s="11">
        <v>72</v>
      </c>
      <c r="C8" s="14"/>
      <c r="E8" s="1" t="s">
        <v>37</v>
      </c>
      <c r="F8" s="1" t="s">
        <v>38</v>
      </c>
      <c r="G8" s="18">
        <f>B20</f>
        <v>164</v>
      </c>
      <c r="H8" s="1" t="s">
        <v>66</v>
      </c>
    </row>
    <row r="9" spans="1:8" x14ac:dyDescent="0.25">
      <c r="A9" s="1" t="s">
        <v>72</v>
      </c>
      <c r="B9" s="11">
        <v>80</v>
      </c>
      <c r="C9" s="14"/>
      <c r="E9" s="1" t="s">
        <v>73</v>
      </c>
      <c r="F9" s="1" t="s">
        <v>39</v>
      </c>
      <c r="G9" s="21">
        <f>(B20/8)*3</f>
        <v>61.5</v>
      </c>
      <c r="H9" s="1" t="s">
        <v>53</v>
      </c>
    </row>
    <row r="10" spans="1:8" x14ac:dyDescent="0.25">
      <c r="A10" s="1" t="s">
        <v>26</v>
      </c>
      <c r="B10" s="11">
        <v>25</v>
      </c>
      <c r="C10" s="14"/>
      <c r="E10" s="1" t="s">
        <v>33</v>
      </c>
      <c r="F10" s="1" t="s">
        <v>40</v>
      </c>
      <c r="G10" s="18">
        <f>B18</f>
        <v>108</v>
      </c>
      <c r="H10" s="1" t="s">
        <v>54</v>
      </c>
    </row>
    <row r="11" spans="1:8" x14ac:dyDescent="0.25">
      <c r="A11" s="1" t="s">
        <v>51</v>
      </c>
      <c r="B11" s="11">
        <v>375</v>
      </c>
      <c r="C11" s="14" t="s">
        <v>82</v>
      </c>
      <c r="E11" s="1" t="s">
        <v>67</v>
      </c>
      <c r="F11" s="1" t="s">
        <v>41</v>
      </c>
      <c r="G11" s="18">
        <v>2</v>
      </c>
      <c r="H11" s="1" t="s">
        <v>81</v>
      </c>
    </row>
    <row r="12" spans="1:8" x14ac:dyDescent="0.25">
      <c r="A12" s="1" t="s">
        <v>52</v>
      </c>
      <c r="B12" s="11">
        <v>375</v>
      </c>
      <c r="C12" s="14"/>
      <c r="E12" s="1" t="s">
        <v>67</v>
      </c>
      <c r="F12" s="1" t="s">
        <v>42</v>
      </c>
      <c r="G12" s="18">
        <v>2</v>
      </c>
      <c r="H12" s="1" t="s">
        <v>44</v>
      </c>
    </row>
    <row r="13" spans="1:8" x14ac:dyDescent="0.25">
      <c r="A13" s="1" t="s">
        <v>0</v>
      </c>
      <c r="B13" s="11">
        <v>30000</v>
      </c>
      <c r="C13" s="14" t="s">
        <v>83</v>
      </c>
      <c r="E13" s="1"/>
      <c r="F13" s="1"/>
      <c r="G13" s="1"/>
      <c r="H13" s="1"/>
    </row>
    <row r="14" spans="1:8" x14ac:dyDescent="0.25">
      <c r="A14" s="1" t="s">
        <v>1</v>
      </c>
      <c r="B14" s="11">
        <v>15000</v>
      </c>
      <c r="C14" s="14" t="s">
        <v>84</v>
      </c>
      <c r="E14" s="1"/>
      <c r="F14" s="1"/>
      <c r="G14" s="1"/>
      <c r="H14" s="1"/>
    </row>
    <row r="15" spans="1:8" x14ac:dyDescent="0.25">
      <c r="A15" s="1" t="s">
        <v>2</v>
      </c>
      <c r="B15" s="11">
        <v>450</v>
      </c>
      <c r="C15" s="14"/>
      <c r="E15" s="1"/>
      <c r="F15" s="1"/>
      <c r="G15" s="1"/>
      <c r="H15" s="1"/>
    </row>
    <row r="16" spans="1:8" x14ac:dyDescent="0.25">
      <c r="A16" s="1" t="s">
        <v>3</v>
      </c>
      <c r="B16" s="11">
        <v>175</v>
      </c>
      <c r="C16" s="14"/>
      <c r="E16" s="1"/>
      <c r="F16" s="1"/>
      <c r="G16" s="1"/>
      <c r="H16" s="1"/>
    </row>
    <row r="17" spans="1:8" x14ac:dyDescent="0.25">
      <c r="A17" s="1" t="s">
        <v>5</v>
      </c>
      <c r="B17" s="11">
        <v>105000</v>
      </c>
      <c r="C17" s="14"/>
      <c r="E17" s="1"/>
      <c r="F17" s="1"/>
      <c r="G17" s="1"/>
      <c r="H17" s="1"/>
    </row>
    <row r="18" spans="1:8" x14ac:dyDescent="0.25">
      <c r="A18" s="1" t="s">
        <v>6</v>
      </c>
      <c r="B18" s="12">
        <v>108</v>
      </c>
      <c r="C18" s="14" t="s">
        <v>24</v>
      </c>
      <c r="E18" s="1"/>
      <c r="F18" s="1"/>
      <c r="G18" s="1"/>
      <c r="H18" s="1"/>
    </row>
    <row r="19" spans="1:8" ht="15.75" thickBot="1" x14ac:dyDescent="0.3">
      <c r="A19" s="1" t="s">
        <v>9</v>
      </c>
      <c r="B19" s="15">
        <v>36</v>
      </c>
      <c r="C19" s="14" t="s">
        <v>74</v>
      </c>
      <c r="E19" s="1"/>
      <c r="F19" s="1"/>
      <c r="G19" s="1"/>
      <c r="H19" s="1"/>
    </row>
    <row r="20" spans="1:8" ht="15.75" thickTop="1" x14ac:dyDescent="0.25">
      <c r="A20" s="1" t="s">
        <v>75</v>
      </c>
      <c r="B20" s="16">
        <v>164</v>
      </c>
      <c r="C20" s="14"/>
      <c r="E20" s="1"/>
      <c r="F20" s="1"/>
      <c r="G20" s="1"/>
      <c r="H20" s="1"/>
    </row>
    <row r="21" spans="1:8" x14ac:dyDescent="0.25">
      <c r="A21" s="1" t="s">
        <v>7</v>
      </c>
      <c r="B21" s="11">
        <v>239</v>
      </c>
      <c r="C21" s="14"/>
      <c r="E21" s="1"/>
      <c r="F21" s="1"/>
      <c r="G21" s="1"/>
      <c r="H21" s="1"/>
    </row>
    <row r="22" spans="1:8" x14ac:dyDescent="0.25">
      <c r="A22" s="1" t="s">
        <v>8</v>
      </c>
      <c r="B22" s="12">
        <v>225</v>
      </c>
      <c r="C22" s="14"/>
      <c r="E22" s="1"/>
      <c r="F22" s="1"/>
      <c r="G22" s="1"/>
      <c r="H22" s="1"/>
    </row>
    <row r="23" spans="1:8" x14ac:dyDescent="0.25">
      <c r="A23" s="1" t="s">
        <v>4</v>
      </c>
      <c r="B23" s="11">
        <v>20000</v>
      </c>
      <c r="C23" s="14" t="s">
        <v>85</v>
      </c>
      <c r="E23" s="1"/>
      <c r="F23" s="1"/>
      <c r="G23" s="1"/>
      <c r="H23" s="1"/>
    </row>
    <row r="24" spans="1:8" x14ac:dyDescent="0.25">
      <c r="A24" s="1" t="s">
        <v>76</v>
      </c>
      <c r="B24" s="11">
        <v>15000</v>
      </c>
      <c r="C24" s="14" t="s">
        <v>85</v>
      </c>
      <c r="E24" s="1"/>
      <c r="F24" s="1"/>
      <c r="G24" s="1"/>
      <c r="H24" s="1"/>
    </row>
    <row r="27" spans="1:8" x14ac:dyDescent="0.25">
      <c r="A27" s="13" t="s">
        <v>25</v>
      </c>
      <c r="B27" s="13"/>
    </row>
    <row r="29" spans="1:8" x14ac:dyDescent="0.25">
      <c r="A29" t="s">
        <v>55</v>
      </c>
      <c r="B29" t="s">
        <v>56</v>
      </c>
    </row>
    <row r="30" spans="1:8" x14ac:dyDescent="0.25">
      <c r="A30" t="s">
        <v>77</v>
      </c>
      <c r="B30" t="s">
        <v>57</v>
      </c>
    </row>
    <row r="31" spans="1:8" x14ac:dyDescent="0.25">
      <c r="A31" t="s">
        <v>78</v>
      </c>
      <c r="B31" t="s">
        <v>58</v>
      </c>
    </row>
    <row r="32" spans="1:8" x14ac:dyDescent="0.25">
      <c r="A32" t="s">
        <v>59</v>
      </c>
      <c r="B32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8C4FF-DDCE-4696-B280-2AA175CBD991}">
  <dimension ref="A3:D32"/>
  <sheetViews>
    <sheetView tabSelected="1" workbookViewId="0">
      <selection activeCell="B3" sqref="B3"/>
    </sheetView>
  </sheetViews>
  <sheetFormatPr defaultRowHeight="15" x14ac:dyDescent="0.25"/>
  <cols>
    <col min="1" max="1" width="35.28515625" customWidth="1"/>
    <col min="2" max="2" width="12.5703125" bestFit="1" customWidth="1"/>
    <col min="3" max="3" width="12.5703125" customWidth="1"/>
    <col min="4" max="4" width="23" bestFit="1" customWidth="1"/>
  </cols>
  <sheetData>
    <row r="3" spans="1:4" x14ac:dyDescent="0.25">
      <c r="A3" s="1" t="s">
        <v>79</v>
      </c>
      <c r="B3" s="4">
        <f>'Assumptions Page'!B17</f>
        <v>105000</v>
      </c>
      <c r="C3" s="3"/>
    </row>
    <row r="4" spans="1:4" x14ac:dyDescent="0.25">
      <c r="A4" s="1" t="s">
        <v>18</v>
      </c>
      <c r="B4" s="4">
        <f>D25</f>
        <v>53775</v>
      </c>
      <c r="C4" s="3"/>
    </row>
    <row r="5" spans="1:4" x14ac:dyDescent="0.25">
      <c r="A5" s="1" t="s">
        <v>19</v>
      </c>
      <c r="B5" s="4">
        <f>C20</f>
        <v>73452</v>
      </c>
      <c r="C5" s="3"/>
    </row>
    <row r="6" spans="1:4" x14ac:dyDescent="0.25">
      <c r="A6" s="8" t="s">
        <v>23</v>
      </c>
      <c r="B6" s="3">
        <f>B3-B4-B5</f>
        <v>-22227</v>
      </c>
    </row>
    <row r="9" spans="1:4" x14ac:dyDescent="0.25">
      <c r="A9" t="s">
        <v>10</v>
      </c>
      <c r="B9" t="s">
        <v>12</v>
      </c>
      <c r="C9" t="s">
        <v>13</v>
      </c>
      <c r="D9" t="s">
        <v>15</v>
      </c>
    </row>
    <row r="10" spans="1:4" x14ac:dyDescent="0.25">
      <c r="A10" s="1" t="str">
        <f>'Assumptions Page'!A3</f>
        <v>Night One Meal - Casual - Per Head</v>
      </c>
      <c r="B10" s="2"/>
      <c r="C10" s="2">
        <f>'Assumptions Page'!B3*'Assumptions Page'!G3</f>
        <v>15580</v>
      </c>
      <c r="D10" s="2"/>
    </row>
    <row r="11" spans="1:4" x14ac:dyDescent="0.25">
      <c r="A11" s="1" t="str">
        <f>'Assumptions Page'!A4</f>
        <v>Night Two Meal - Plated - Per Head</v>
      </c>
      <c r="B11" s="2"/>
      <c r="C11" s="2">
        <f>'Assumptions Page'!B4*'Assumptions Page'!G4</f>
        <v>16400</v>
      </c>
      <c r="D11" s="2"/>
    </row>
    <row r="12" spans="1:4" x14ac:dyDescent="0.25">
      <c r="A12" s="1" t="str">
        <f>'Assumptions Page'!A5</f>
        <v>Breakfast With Vendors- Per Head</v>
      </c>
      <c r="B12" s="2"/>
      <c r="C12" s="2">
        <f>'Assumptions Page'!B5*'Assumptions Page'!G5</f>
        <v>9020</v>
      </c>
      <c r="D12" s="2"/>
    </row>
    <row r="13" spans="1:4" x14ac:dyDescent="0.25">
      <c r="A13" s="1" t="str">
        <f>'Assumptions Page'!A6</f>
        <v>Beverage Service -  Per Head</v>
      </c>
      <c r="B13" s="2"/>
      <c r="C13" s="2">
        <f>'Assumptions Page'!B6*'Assumptions Page'!G6</f>
        <v>10660</v>
      </c>
      <c r="D13" s="2"/>
    </row>
    <row r="14" spans="1:4" x14ac:dyDescent="0.25">
      <c r="A14" s="1" t="str">
        <f>'Assumptions Page'!A7</f>
        <v>Soda &amp; Water - ala cart</v>
      </c>
      <c r="B14" s="17"/>
      <c r="C14" s="2">
        <f>'Assumptions Page'!B7*'Assumptions Page'!G7</f>
        <v>864</v>
      </c>
      <c r="D14" s="17"/>
    </row>
    <row r="15" spans="1:4" x14ac:dyDescent="0.25">
      <c r="A15" s="1" t="str">
        <f>'Assumptions Page'!A8</f>
        <v>Lunch With Vendors- Per Head</v>
      </c>
      <c r="B15" s="17"/>
      <c r="C15" s="2">
        <f>'Assumptions Page'!B8*'Assumptions Page'!G8</f>
        <v>11808</v>
      </c>
      <c r="D15" s="17"/>
    </row>
    <row r="16" spans="1:4" x14ac:dyDescent="0.25">
      <c r="A16" s="1" t="str">
        <f>'Assumptions Page'!A9</f>
        <v>Wine at Table - Plated Dinner</v>
      </c>
      <c r="B16" s="17"/>
      <c r="C16" s="2">
        <f>'Assumptions Page'!B9*'Assumptions Page'!G9</f>
        <v>4920</v>
      </c>
      <c r="D16" s="17"/>
    </row>
    <row r="17" spans="1:4" x14ac:dyDescent="0.25">
      <c r="A17" s="1" t="str">
        <f>'Assumptions Page'!A10</f>
        <v>Break Package - Per Head</v>
      </c>
      <c r="B17" s="17"/>
      <c r="C17" s="2">
        <f>'Assumptions Page'!B10*'Assumptions Page'!G10</f>
        <v>2700</v>
      </c>
      <c r="D17" s="17"/>
    </row>
    <row r="18" spans="1:4" x14ac:dyDescent="0.25">
      <c r="A18" s="1" t="str">
        <f>'Assumptions Page'!A11</f>
        <v>Bar &amp; Bartender Night 1 (3 hours)</v>
      </c>
      <c r="B18" s="17"/>
      <c r="C18" s="2">
        <f>'Assumptions Page'!B11*'Assumptions Page'!G11</f>
        <v>750</v>
      </c>
      <c r="D18" s="17"/>
    </row>
    <row r="19" spans="1:4" ht="15.75" thickBot="1" x14ac:dyDescent="0.3">
      <c r="A19" s="1" t="str">
        <f>'Assumptions Page'!A12</f>
        <v>Bar &amp; Bartender Night 2 (3 Hours)</v>
      </c>
      <c r="B19" s="7"/>
      <c r="C19" s="7">
        <f>'Assumptions Page'!B12*'Assumptions Page'!G12</f>
        <v>750</v>
      </c>
      <c r="D19" s="7"/>
    </row>
    <row r="20" spans="1:4" ht="15.75" thickTop="1" x14ac:dyDescent="0.25">
      <c r="A20" s="5" t="s">
        <v>16</v>
      </c>
      <c r="B20" s="6"/>
      <c r="C20" s="6">
        <f>SUM(C10:C19)</f>
        <v>73452</v>
      </c>
      <c r="D20" s="6"/>
    </row>
    <row r="21" spans="1:4" x14ac:dyDescent="0.25">
      <c r="A21" s="1"/>
      <c r="B21" s="2"/>
      <c r="C21" s="2"/>
      <c r="D21" s="2"/>
    </row>
    <row r="22" spans="1:4" x14ac:dyDescent="0.25">
      <c r="A22" s="1" t="s">
        <v>0</v>
      </c>
      <c r="B22" s="2">
        <f>'Assumptions Page'!B13</f>
        <v>30000</v>
      </c>
      <c r="C22" s="2"/>
      <c r="D22" s="2"/>
    </row>
    <row r="23" spans="1:4" x14ac:dyDescent="0.25">
      <c r="A23" s="1" t="s">
        <v>1</v>
      </c>
      <c r="B23" s="2">
        <f>'Assumptions Page'!B14</f>
        <v>15000</v>
      </c>
      <c r="C23" s="2"/>
      <c r="D23" s="2"/>
    </row>
    <row r="24" spans="1:4" x14ac:dyDescent="0.25">
      <c r="A24" s="1" t="s">
        <v>14</v>
      </c>
      <c r="B24" s="2">
        <f>('Assumptions Page'!B18*'Assumptions Page'!B15)+('Assumptions Page'!B19*'Assumptions Page'!B16)</f>
        <v>54900</v>
      </c>
      <c r="C24" s="2"/>
      <c r="D24" s="2"/>
    </row>
    <row r="25" spans="1:4" x14ac:dyDescent="0.25">
      <c r="A25" s="1" t="s">
        <v>11</v>
      </c>
      <c r="B25" s="2"/>
      <c r="C25" s="2"/>
      <c r="D25" s="2">
        <f>'Assumptions Page'!B22*'Assumptions Page'!B21</f>
        <v>53775</v>
      </c>
    </row>
    <row r="26" spans="1:4" x14ac:dyDescent="0.25">
      <c r="B26" s="3">
        <f>SUM(B10:B25)</f>
        <v>99900</v>
      </c>
      <c r="C26" s="3">
        <f>C20</f>
        <v>73452</v>
      </c>
      <c r="D26" s="3">
        <f>SUM(D10:D25)</f>
        <v>53775</v>
      </c>
    </row>
    <row r="29" spans="1:4" x14ac:dyDescent="0.25">
      <c r="A29" t="s">
        <v>17</v>
      </c>
      <c r="B29" s="3">
        <f>B26</f>
        <v>99900</v>
      </c>
      <c r="D29" s="3"/>
    </row>
    <row r="30" spans="1:4" x14ac:dyDescent="0.25">
      <c r="A30" t="s">
        <v>20</v>
      </c>
      <c r="B30" s="3">
        <f>C26</f>
        <v>73452</v>
      </c>
    </row>
    <row r="31" spans="1:4" ht="15.75" thickBot="1" x14ac:dyDescent="0.3">
      <c r="A31" s="9" t="s">
        <v>21</v>
      </c>
      <c r="B31" s="10">
        <v>0</v>
      </c>
      <c r="C31" s="20" t="s">
        <v>80</v>
      </c>
    </row>
    <row r="32" spans="1:4" ht="15.75" thickTop="1" x14ac:dyDescent="0.25">
      <c r="A32" t="s">
        <v>22</v>
      </c>
      <c r="B32" s="3">
        <f>B29-B30-B31</f>
        <v>26448</v>
      </c>
    </row>
  </sheetData>
  <sheetProtection algorithmName="SHA-512" hashValue="L3YZZKfEunaq9ETwkixX+fTGCLbTlrzRRUOJCtDeZn+hzh4RM208Lc7XjPW/PsAdWSIYfVuOPKWR7e1gafPeOg==" saltValue="FBgelPVSQH20VHWTzDfu/Q==" spinCount="100000" sheet="1" formatCells="0" formatColumns="0" formatRows="0" insertColumns="0" insertRows="0" insertHyperlinks="0" deleteColumns="0" delete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 Page</vt:lpstr>
      <vt:lpstr>Proforma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Hofmann</dc:creator>
  <cp:lastModifiedBy>Paul Hofmann</cp:lastModifiedBy>
  <dcterms:created xsi:type="dcterms:W3CDTF">2026-02-03T17:23:12Z</dcterms:created>
  <dcterms:modified xsi:type="dcterms:W3CDTF">2026-02-17T19:47:26Z</dcterms:modified>
</cp:coreProperties>
</file>